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7" i="1" l="1"/>
  <c r="R16" i="1"/>
  <c r="S16" i="1" s="1"/>
  <c r="Q16" i="1"/>
  <c r="P16" i="1"/>
  <c r="M16" i="1"/>
  <c r="L16" i="1"/>
  <c r="K16" i="1"/>
  <c r="I16" i="1"/>
  <c r="H16" i="1"/>
  <c r="G16" i="1"/>
  <c r="R15" i="1"/>
  <c r="Q15" i="1"/>
  <c r="P15" i="1"/>
  <c r="S15" i="1" s="1"/>
  <c r="M15" i="1"/>
  <c r="L15" i="1"/>
  <c r="K15" i="1"/>
  <c r="I15" i="1"/>
  <c r="H15" i="1"/>
  <c r="G15" i="1"/>
  <c r="R14" i="1"/>
  <c r="S14" i="1" s="1"/>
  <c r="Q14" i="1"/>
  <c r="P14" i="1"/>
  <c r="M14" i="1"/>
  <c r="L14" i="1"/>
  <c r="K14" i="1"/>
  <c r="I14" i="1"/>
  <c r="H14" i="1"/>
  <c r="G14" i="1"/>
  <c r="R13" i="1"/>
  <c r="Q13" i="1"/>
  <c r="P13" i="1"/>
  <c r="S13" i="1" s="1"/>
  <c r="M13" i="1"/>
  <c r="L13" i="1"/>
  <c r="K13" i="1"/>
  <c r="I13" i="1"/>
  <c r="H13" i="1"/>
  <c r="G13" i="1"/>
  <c r="R12" i="1"/>
  <c r="S12" i="1" s="1"/>
  <c r="Q12" i="1"/>
  <c r="P12" i="1"/>
  <c r="M12" i="1"/>
  <c r="L12" i="1"/>
  <c r="K12" i="1"/>
  <c r="I12" i="1"/>
  <c r="H12" i="1"/>
  <c r="G12" i="1"/>
  <c r="R11" i="1"/>
  <c r="Q11" i="1"/>
  <c r="P11" i="1"/>
  <c r="S11" i="1" s="1"/>
  <c r="M11" i="1"/>
  <c r="L11" i="1"/>
  <c r="K11" i="1"/>
  <c r="I11" i="1"/>
  <c r="H11" i="1"/>
  <c r="G11" i="1"/>
  <c r="R10" i="1"/>
  <c r="S10" i="1" s="1"/>
  <c r="Q10" i="1"/>
  <c r="P10" i="1"/>
  <c r="M10" i="1"/>
  <c r="L10" i="1"/>
  <c r="K10" i="1"/>
  <c r="I10" i="1"/>
  <c r="H10" i="1"/>
  <c r="G10" i="1"/>
  <c r="R9" i="1"/>
  <c r="Q9" i="1"/>
  <c r="P9" i="1"/>
  <c r="S9" i="1" s="1"/>
  <c r="M9" i="1"/>
  <c r="L9" i="1"/>
  <c r="K9" i="1"/>
  <c r="I9" i="1"/>
  <c r="H9" i="1"/>
  <c r="G9" i="1"/>
  <c r="R8" i="1"/>
  <c r="S8" i="1" s="1"/>
  <c r="Q8" i="1"/>
  <c r="P8" i="1"/>
  <c r="M8" i="1"/>
  <c r="L8" i="1"/>
  <c r="K8" i="1"/>
  <c r="I8" i="1"/>
  <c r="H8" i="1"/>
  <c r="G8" i="1"/>
</calcChain>
</file>

<file path=xl/sharedStrings.xml><?xml version="1.0" encoding="utf-8"?>
<sst xmlns="http://schemas.openxmlformats.org/spreadsheetml/2006/main" count="39" uniqueCount="29">
  <si>
    <t>3. Основные показатели финансово-хозяйственной деятельности управляющей организации</t>
  </si>
  <si>
    <t>за     первое  полугодие  2013г</t>
  </si>
  <si>
    <t>в рублях</t>
  </si>
  <si>
    <t>Адрес
 МКД</t>
  </si>
  <si>
    <t>Площадь
жилого и нежилого помещения</t>
  </si>
  <si>
    <t>Тариф, 2013
(на 1 м. кв.)</t>
  </si>
  <si>
    <t>Сбор платы
 на кап.
ремонт
 (за 1 м. кв.)</t>
  </si>
  <si>
    <t>Объем сбора платежей
(планируемый, в целом по МКД)</t>
  </si>
  <si>
    <t>Сбор на капитальный ремонт
(в целом по МКД)</t>
  </si>
  <si>
    <t>Объем сбора платежей, фактический ( в целом по МКД)</t>
  </si>
  <si>
    <t xml:space="preserve">Сведения о дохадах, полученных за оказание услуг </t>
  </si>
  <si>
    <t xml:space="preserve">
Сведения о средствах, собранных на капитальный ремонт
</t>
  </si>
  <si>
    <t xml:space="preserve">Сведения о расходах, полученных за оказание услуг </t>
  </si>
  <si>
    <t xml:space="preserve">Сведения  о расходах на капитальный ремонт
</t>
  </si>
  <si>
    <t>содержание МКД</t>
  </si>
  <si>
    <t>текущий ремонт 
МКД</t>
  </si>
  <si>
    <t>управление
 МКД</t>
  </si>
  <si>
    <t>содеражние МКД</t>
  </si>
  <si>
    <t>итого</t>
  </si>
  <si>
    <t xml:space="preserve">ул.40 лет Октября 35 </t>
  </si>
  <si>
    <t>нет</t>
  </si>
  <si>
    <t xml:space="preserve">ул.40 лет Октября 35/2 </t>
  </si>
  <si>
    <t xml:space="preserve">ул.40 лет Октября 37 </t>
  </si>
  <si>
    <t xml:space="preserve">ул.40 лет Октября 39 </t>
  </si>
  <si>
    <t>ул.40 лет Октября  39/1</t>
  </si>
  <si>
    <t>ул.40 лет Октября  41/1</t>
  </si>
  <si>
    <t>ул.Ангарская 20/1</t>
  </si>
  <si>
    <t xml:space="preserve">ул.Цимлянская  1 </t>
  </si>
  <si>
    <t>ул.Цимлянская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</si>
</sst>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8"/>
  <sheetViews>
    <sheetView tabSelected="1" workbookViewId="0">
      <selection activeCell="C5" sqref="C5:E6"/>
    </sheetView>
  </sheetViews>
  <sheetFormatPr defaultRowHeight="15" x14ac:dyDescent="0.25"/>
  <sheetData>
    <row r="2" spans="1:20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18" customFormat="1" ht="15.75" x14ac:dyDescent="0.25">
      <c r="A3" s="17"/>
      <c r="B3" s="17"/>
      <c r="C3" s="17"/>
      <c r="D3" s="17"/>
      <c r="E3" s="17"/>
      <c r="F3" s="17"/>
      <c r="G3" s="17"/>
      <c r="H3" s="17"/>
      <c r="I3" s="17" t="s">
        <v>1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 t="s">
        <v>2</v>
      </c>
    </row>
    <row r="5" spans="1:20" x14ac:dyDescent="0.25">
      <c r="A5" s="4" t="s">
        <v>3</v>
      </c>
      <c r="B5" s="4" t="s">
        <v>4</v>
      </c>
      <c r="C5" s="4" t="s">
        <v>5</v>
      </c>
      <c r="D5" s="5"/>
      <c r="E5" s="5"/>
      <c r="F5" s="4" t="s">
        <v>6</v>
      </c>
      <c r="G5" s="4" t="s">
        <v>7</v>
      </c>
      <c r="H5" s="4"/>
      <c r="I5" s="4"/>
      <c r="J5" s="4" t="s">
        <v>8</v>
      </c>
      <c r="K5" s="5" t="s">
        <v>9</v>
      </c>
      <c r="L5" s="5"/>
      <c r="M5" s="5"/>
      <c r="N5" s="5"/>
      <c r="O5" s="5"/>
      <c r="P5" s="5"/>
      <c r="Q5" s="5"/>
      <c r="R5" s="5"/>
      <c r="S5" s="5"/>
      <c r="T5" s="5"/>
    </row>
    <row r="6" spans="1:20" ht="15.75" customHeight="1" x14ac:dyDescent="0.25">
      <c r="A6" s="5"/>
      <c r="B6" s="4"/>
      <c r="C6" s="5"/>
      <c r="D6" s="5"/>
      <c r="E6" s="5"/>
      <c r="F6" s="5"/>
      <c r="G6" s="4"/>
      <c r="H6" s="4"/>
      <c r="I6" s="4"/>
      <c r="J6" s="4"/>
      <c r="K6" s="5" t="s">
        <v>10</v>
      </c>
      <c r="L6" s="5"/>
      <c r="M6" s="5"/>
      <c r="N6" s="5"/>
      <c r="O6" s="4" t="s">
        <v>11</v>
      </c>
      <c r="P6" s="5" t="s">
        <v>12</v>
      </c>
      <c r="Q6" s="5"/>
      <c r="R6" s="5"/>
      <c r="S6" s="5"/>
      <c r="T6" s="4" t="s">
        <v>13</v>
      </c>
    </row>
    <row r="7" spans="1:20" ht="67.5" customHeight="1" x14ac:dyDescent="0.25">
      <c r="A7" s="5"/>
      <c r="B7" s="4"/>
      <c r="C7" s="6" t="s">
        <v>14</v>
      </c>
      <c r="D7" s="6" t="s">
        <v>15</v>
      </c>
      <c r="E7" s="6" t="s">
        <v>16</v>
      </c>
      <c r="F7" s="5"/>
      <c r="G7" s="6" t="s">
        <v>14</v>
      </c>
      <c r="H7" s="6" t="s">
        <v>15</v>
      </c>
      <c r="I7" s="6" t="s">
        <v>16</v>
      </c>
      <c r="J7" s="4"/>
      <c r="K7" s="6" t="s">
        <v>17</v>
      </c>
      <c r="L7" s="6" t="s">
        <v>15</v>
      </c>
      <c r="M7" s="6" t="s">
        <v>16</v>
      </c>
      <c r="N7" s="7" t="s">
        <v>18</v>
      </c>
      <c r="O7" s="4"/>
      <c r="P7" s="6" t="s">
        <v>14</v>
      </c>
      <c r="Q7" s="6" t="s">
        <v>15</v>
      </c>
      <c r="R7" s="6" t="s">
        <v>16</v>
      </c>
      <c r="S7" s="7" t="s">
        <v>18</v>
      </c>
      <c r="T7" s="4"/>
    </row>
    <row r="8" spans="1:20" ht="12.75" customHeight="1" x14ac:dyDescent="0.25">
      <c r="A8" s="8" t="s">
        <v>19</v>
      </c>
      <c r="B8" s="9">
        <v>3055.6</v>
      </c>
      <c r="C8" s="10">
        <v>8.92</v>
      </c>
      <c r="D8" s="10">
        <v>1.98</v>
      </c>
      <c r="E8" s="10">
        <v>5.46</v>
      </c>
      <c r="F8" s="11"/>
      <c r="G8" s="12">
        <f>C8*B8*6</f>
        <v>163535.712</v>
      </c>
      <c r="H8" s="12">
        <f>D8*B8*6</f>
        <v>36300.527999999998</v>
      </c>
      <c r="I8" s="12">
        <f>E8*B8*6</f>
        <v>100101.45600000001</v>
      </c>
      <c r="J8" s="10" t="s">
        <v>20</v>
      </c>
      <c r="K8" s="12">
        <f>N8*0.545</f>
        <v>149372.4773</v>
      </c>
      <c r="L8" s="12">
        <f>N8*0.121</f>
        <v>33163.430739999996</v>
      </c>
      <c r="M8" s="12">
        <f>N8*0.334</f>
        <v>91542.031960000008</v>
      </c>
      <c r="N8" s="13">
        <v>274077.94</v>
      </c>
      <c r="O8" s="10"/>
      <c r="P8" s="12">
        <f>B8*7.96*6</f>
        <v>145935.45600000001</v>
      </c>
      <c r="Q8" s="12">
        <f>B8*2.65*6</f>
        <v>48584.039999999994</v>
      </c>
      <c r="R8" s="12">
        <f>B8*5.66*6</f>
        <v>103768.17600000001</v>
      </c>
      <c r="S8" s="13">
        <f>P8+Q8+R8</f>
        <v>298287.67200000002</v>
      </c>
      <c r="T8" s="10" t="s">
        <v>20</v>
      </c>
    </row>
    <row r="9" spans="1:20" x14ac:dyDescent="0.25">
      <c r="A9" s="8" t="s">
        <v>21</v>
      </c>
      <c r="B9">
        <v>2705.7</v>
      </c>
      <c r="C9" s="10">
        <v>8.36</v>
      </c>
      <c r="D9" s="10">
        <v>1.98</v>
      </c>
      <c r="E9" s="10">
        <v>5.46</v>
      </c>
      <c r="G9" s="12">
        <f>C9*B9*6</f>
        <v>135717.91199999998</v>
      </c>
      <c r="H9" s="12">
        <f t="shared" ref="H9:H16" si="0">D9*B9*6</f>
        <v>32143.715999999993</v>
      </c>
      <c r="I9" s="12">
        <f t="shared" ref="I9:I16" si="1">E9*B9*6</f>
        <v>88638.731999999989</v>
      </c>
      <c r="K9" s="12">
        <f t="shared" ref="K9:K16" si="2">N9*0.545</f>
        <v>130507.46580000001</v>
      </c>
      <c r="L9" s="12">
        <f t="shared" ref="L9:L16" si="3">N9*0.121</f>
        <v>28975.052039999999</v>
      </c>
      <c r="M9" s="12">
        <f t="shared" ref="M9:M16" si="4">N9*0.334</f>
        <v>79980.722160000005</v>
      </c>
      <c r="N9" s="14">
        <v>239463.24</v>
      </c>
      <c r="P9" s="12">
        <f t="shared" ref="P9:P16" si="5">B9*8.82*6</f>
        <v>143185.64399999997</v>
      </c>
      <c r="Q9" s="12">
        <f t="shared" ref="Q9:Q16" si="6">B9*2.07*6</f>
        <v>33604.793999999994</v>
      </c>
      <c r="R9" s="12">
        <f t="shared" ref="R9:R16" si="7">B9*5.66*6</f>
        <v>91885.571999999986</v>
      </c>
      <c r="S9" s="13">
        <f t="shared" ref="S9:S14" si="8">P9+Q9+R9</f>
        <v>268676.00999999995</v>
      </c>
    </row>
    <row r="10" spans="1:20" x14ac:dyDescent="0.25">
      <c r="A10" s="8" t="s">
        <v>22</v>
      </c>
      <c r="B10">
        <v>2533.6999999999998</v>
      </c>
      <c r="C10" s="10">
        <v>8.92</v>
      </c>
      <c r="D10" s="10">
        <v>1.98</v>
      </c>
      <c r="E10" s="10">
        <v>5.46</v>
      </c>
      <c r="G10" s="12">
        <f>C10*B10*6</f>
        <v>135603.62400000001</v>
      </c>
      <c r="H10" s="12">
        <f t="shared" si="0"/>
        <v>30100.356</v>
      </c>
      <c r="I10" s="12">
        <f t="shared" si="1"/>
        <v>83004.011999999988</v>
      </c>
      <c r="K10" s="12">
        <f t="shared" si="2"/>
        <v>122635.01710000001</v>
      </c>
      <c r="L10" s="12">
        <f t="shared" si="3"/>
        <v>27227.223979999999</v>
      </c>
      <c r="M10" s="12">
        <f t="shared" si="4"/>
        <v>75156.138920000012</v>
      </c>
      <c r="N10" s="14">
        <v>225018.38</v>
      </c>
      <c r="P10" s="12">
        <f t="shared" si="5"/>
        <v>134083.40400000001</v>
      </c>
      <c r="Q10" s="12">
        <f t="shared" si="6"/>
        <v>31468.553999999996</v>
      </c>
      <c r="R10" s="12">
        <f t="shared" si="7"/>
        <v>86044.452000000005</v>
      </c>
      <c r="S10" s="13">
        <f t="shared" si="8"/>
        <v>251596.41000000003</v>
      </c>
    </row>
    <row r="11" spans="1:20" x14ac:dyDescent="0.25">
      <c r="A11" s="8" t="s">
        <v>23</v>
      </c>
      <c r="B11">
        <v>2915.3</v>
      </c>
      <c r="C11" s="10">
        <v>8.92</v>
      </c>
      <c r="D11" s="10">
        <v>1.98</v>
      </c>
      <c r="E11" s="10">
        <v>5.46</v>
      </c>
      <c r="G11" s="12">
        <f t="shared" ref="G11:G16" si="9">C11*B11*6</f>
        <v>156026.85600000003</v>
      </c>
      <c r="H11" s="12">
        <f t="shared" si="0"/>
        <v>34633.763999999996</v>
      </c>
      <c r="I11" s="12">
        <f t="shared" si="1"/>
        <v>95505.228000000003</v>
      </c>
      <c r="K11" s="12">
        <f t="shared" si="2"/>
        <v>147326.77075</v>
      </c>
      <c r="L11" s="12">
        <f t="shared" si="3"/>
        <v>32709.246349999998</v>
      </c>
      <c r="M11" s="12">
        <f t="shared" si="4"/>
        <v>90288.332899999994</v>
      </c>
      <c r="N11" s="14">
        <v>270324.34999999998</v>
      </c>
      <c r="P11" s="12">
        <f t="shared" si="5"/>
        <v>154277.67600000004</v>
      </c>
      <c r="Q11" s="12">
        <f t="shared" si="6"/>
        <v>36208.025999999998</v>
      </c>
      <c r="R11" s="12">
        <f t="shared" si="7"/>
        <v>99003.588000000018</v>
      </c>
      <c r="S11" s="13">
        <f t="shared" si="8"/>
        <v>289489.29000000004</v>
      </c>
    </row>
    <row r="12" spans="1:20" x14ac:dyDescent="0.25">
      <c r="A12" s="8" t="s">
        <v>24</v>
      </c>
      <c r="B12" s="15">
        <v>2690.4</v>
      </c>
      <c r="C12" s="10">
        <v>8.92</v>
      </c>
      <c r="D12" s="10">
        <v>1.98</v>
      </c>
      <c r="E12" s="10">
        <v>5.46</v>
      </c>
      <c r="G12" s="12">
        <f t="shared" si="9"/>
        <v>143990.20800000001</v>
      </c>
      <c r="H12" s="12">
        <f t="shared" si="0"/>
        <v>31961.952000000001</v>
      </c>
      <c r="I12" s="12">
        <f t="shared" si="1"/>
        <v>88137.504000000001</v>
      </c>
      <c r="K12" s="12">
        <f t="shared" si="2"/>
        <v>140612.79585000002</v>
      </c>
      <c r="L12" s="12">
        <f t="shared" si="3"/>
        <v>31218.620729999999</v>
      </c>
      <c r="M12" s="12">
        <f t="shared" si="4"/>
        <v>86173.71342</v>
      </c>
      <c r="N12" s="14">
        <v>258005.13</v>
      </c>
      <c r="P12" s="12">
        <f t="shared" si="5"/>
        <v>142375.96799999999</v>
      </c>
      <c r="Q12" s="12">
        <f t="shared" si="6"/>
        <v>33414.767999999996</v>
      </c>
      <c r="R12" s="12">
        <f t="shared" si="7"/>
        <v>91365.983999999997</v>
      </c>
      <c r="S12" s="13">
        <f t="shared" si="8"/>
        <v>267156.71999999997</v>
      </c>
    </row>
    <row r="13" spans="1:20" x14ac:dyDescent="0.25">
      <c r="A13" s="8" t="s">
        <v>25</v>
      </c>
      <c r="B13">
        <v>3206.5</v>
      </c>
      <c r="C13" s="10">
        <v>8.92</v>
      </c>
      <c r="D13" s="10">
        <v>1.98</v>
      </c>
      <c r="E13" s="10">
        <v>5.46</v>
      </c>
      <c r="G13" s="12">
        <f t="shared" si="9"/>
        <v>171611.88</v>
      </c>
      <c r="H13" s="12">
        <f t="shared" si="0"/>
        <v>38093.22</v>
      </c>
      <c r="I13" s="12">
        <f t="shared" si="1"/>
        <v>105044.94</v>
      </c>
      <c r="K13" s="12">
        <f t="shared" si="2"/>
        <v>148852.49280000004</v>
      </c>
      <c r="L13" s="12">
        <f t="shared" si="3"/>
        <v>33047.984640000002</v>
      </c>
      <c r="M13" s="12">
        <f t="shared" si="4"/>
        <v>91223.362560000009</v>
      </c>
      <c r="N13" s="14">
        <v>273123.84000000003</v>
      </c>
      <c r="P13" s="12">
        <f t="shared" si="5"/>
        <v>169687.98</v>
      </c>
      <c r="Q13" s="12">
        <f t="shared" si="6"/>
        <v>39824.729999999996</v>
      </c>
      <c r="R13" s="12">
        <f t="shared" si="7"/>
        <v>108892.74</v>
      </c>
      <c r="S13" s="13">
        <f t="shared" si="8"/>
        <v>318405.45</v>
      </c>
    </row>
    <row r="14" spans="1:20" x14ac:dyDescent="0.25">
      <c r="A14" s="16" t="s">
        <v>26</v>
      </c>
      <c r="B14">
        <v>2650.7</v>
      </c>
      <c r="C14" s="10">
        <v>8.92</v>
      </c>
      <c r="D14" s="10">
        <v>1.98</v>
      </c>
      <c r="E14" s="10">
        <v>5.46</v>
      </c>
      <c r="G14" s="12">
        <f t="shared" si="9"/>
        <v>141865.46399999998</v>
      </c>
      <c r="H14" s="12">
        <f t="shared" si="0"/>
        <v>31490.315999999999</v>
      </c>
      <c r="I14" s="12">
        <f t="shared" si="1"/>
        <v>86836.931999999986</v>
      </c>
      <c r="K14" s="12">
        <f t="shared" si="2"/>
        <v>117853.3833</v>
      </c>
      <c r="L14" s="12">
        <f t="shared" si="3"/>
        <v>26165.613539999998</v>
      </c>
      <c r="M14" s="12">
        <f t="shared" si="4"/>
        <v>72225.743159999998</v>
      </c>
      <c r="N14" s="14">
        <v>216244.74</v>
      </c>
      <c r="P14" s="12">
        <f t="shared" si="5"/>
        <v>140275.04399999999</v>
      </c>
      <c r="Q14" s="12">
        <f t="shared" si="6"/>
        <v>32921.693999999996</v>
      </c>
      <c r="R14" s="12">
        <f t="shared" si="7"/>
        <v>90017.771999999997</v>
      </c>
      <c r="S14" s="13">
        <f t="shared" si="8"/>
        <v>263214.51</v>
      </c>
    </row>
    <row r="15" spans="1:20" x14ac:dyDescent="0.25">
      <c r="A15" s="16" t="s">
        <v>27</v>
      </c>
      <c r="B15" s="15">
        <v>2704.3</v>
      </c>
      <c r="C15" s="10">
        <v>8.92</v>
      </c>
      <c r="D15" s="10">
        <v>1.98</v>
      </c>
      <c r="E15" s="10">
        <v>5.46</v>
      </c>
      <c r="G15" s="12">
        <f t="shared" si="9"/>
        <v>144734.136</v>
      </c>
      <c r="H15" s="12">
        <f t="shared" si="0"/>
        <v>32127.084000000003</v>
      </c>
      <c r="I15" s="12">
        <f t="shared" si="1"/>
        <v>88592.868000000002</v>
      </c>
      <c r="K15" s="12">
        <f t="shared" si="2"/>
        <v>133868.8187</v>
      </c>
      <c r="L15" s="12">
        <f t="shared" si="3"/>
        <v>29721.334059999997</v>
      </c>
      <c r="M15" s="12">
        <f t="shared" si="4"/>
        <v>82040.707240000003</v>
      </c>
      <c r="N15" s="14">
        <v>245630.86</v>
      </c>
      <c r="P15" s="12">
        <f t="shared" si="5"/>
        <v>143111.55600000001</v>
      </c>
      <c r="Q15" s="12">
        <f t="shared" si="6"/>
        <v>33587.406000000003</v>
      </c>
      <c r="R15" s="12">
        <f t="shared" si="7"/>
        <v>91838.028000000006</v>
      </c>
      <c r="S15" s="13">
        <f>P15+Q15+R15</f>
        <v>268536.99</v>
      </c>
    </row>
    <row r="16" spans="1:20" x14ac:dyDescent="0.25">
      <c r="A16" s="16" t="s">
        <v>28</v>
      </c>
      <c r="B16" s="15">
        <v>3521.3</v>
      </c>
      <c r="C16" s="10">
        <v>8.92</v>
      </c>
      <c r="D16" s="10">
        <v>1.98</v>
      </c>
      <c r="E16" s="10">
        <v>5.46</v>
      </c>
      <c r="G16" s="12">
        <f t="shared" si="9"/>
        <v>188459.97600000002</v>
      </c>
      <c r="H16" s="12">
        <f t="shared" si="0"/>
        <v>41833.044000000002</v>
      </c>
      <c r="I16" s="12">
        <f t="shared" si="1"/>
        <v>115357.78800000002</v>
      </c>
      <c r="K16" s="12">
        <f t="shared" si="2"/>
        <v>176776.2654</v>
      </c>
      <c r="L16" s="12">
        <f t="shared" si="3"/>
        <v>39247.574519999995</v>
      </c>
      <c r="M16" s="12">
        <f t="shared" si="4"/>
        <v>108336.28008000001</v>
      </c>
      <c r="N16" s="14">
        <v>324360.12</v>
      </c>
      <c r="P16" s="12">
        <f t="shared" si="5"/>
        <v>186347.196</v>
      </c>
      <c r="Q16" s="12">
        <f t="shared" si="6"/>
        <v>43734.545999999995</v>
      </c>
      <c r="R16" s="12">
        <f t="shared" si="7"/>
        <v>119583.348</v>
      </c>
      <c r="S16" s="13">
        <f>P16+Q16+R16</f>
        <v>349665.08999999997</v>
      </c>
    </row>
    <row r="17" spans="2:13" x14ac:dyDescent="0.25">
      <c r="B17">
        <f>SUM(B8:B16)</f>
        <v>25983.499999999996</v>
      </c>
      <c r="M17" s="12"/>
    </row>
    <row r="18" spans="2:13" x14ac:dyDescent="0.25">
      <c r="M18" s="12"/>
    </row>
  </sheetData>
  <mergeCells count="12">
    <mergeCell ref="P6:S6"/>
    <mergeCell ref="T6:T7"/>
    <mergeCell ref="A2:T2"/>
    <mergeCell ref="A5:A7"/>
    <mergeCell ref="B5:B7"/>
    <mergeCell ref="C5:E6"/>
    <mergeCell ref="F5:F7"/>
    <mergeCell ref="G5:I6"/>
    <mergeCell ref="J5:J7"/>
    <mergeCell ref="K5:T5"/>
    <mergeCell ref="K6:N6"/>
    <mergeCell ref="O6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2013-10-03T14:44:26Z</dcterms:created>
  <dcterms:modified xsi:type="dcterms:W3CDTF">2013-10-03T14:45:43Z</dcterms:modified>
</cp:coreProperties>
</file>